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anijela\Desktop\2024 - radno\1. FIN 2024\Knjiženje, zakup i režije PIA 2024\Skupština 26\Prijedlog 26. Skupštine\Za objavu\"/>
    </mc:Choice>
  </mc:AlternateContent>
  <xr:revisionPtr revIDLastSave="0" documentId="13_ncr:1_{0AC61B4A-3E21-484C-A909-F93148C57973}" xr6:coauthVersionLast="47" xr6:coauthVersionMax="47" xr10:uidLastSave="{00000000-0000-0000-0000-000000000000}"/>
  <bookViews>
    <workbookView xWindow="-109" yWindow="-109" windowWidth="26301" windowHeight="14305" xr2:uid="{CCDF53F2-1080-4F5F-B2F1-FDB3F1E68BF4}"/>
  </bookViews>
  <sheets>
    <sheet name="FIN PLAN 2025. " sheetId="7" r:id="rId1"/>
  </sheets>
  <definedNames>
    <definedName name="_xlnm._FilterDatabase" localSheetId="0" hidden="1">'FIN PLAN 2025. '!$A$17:$K$59</definedName>
    <definedName name="_xlnm.Print_Area" localSheetId="0">'FIN PLAN 2025. '!$B$1:$K$68</definedName>
  </definedName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7" l="1"/>
  <c r="D51" i="7"/>
  <c r="D13" i="7"/>
  <c r="F13" i="7" s="1"/>
  <c r="D40" i="7"/>
  <c r="F54" i="7"/>
  <c r="D58" i="7"/>
  <c r="D23" i="7"/>
  <c r="D18" i="7"/>
  <c r="E15" i="7"/>
  <c r="E18" i="7"/>
  <c r="E23" i="7"/>
  <c r="E40" i="7"/>
  <c r="E51" i="7"/>
  <c r="E53" i="7"/>
  <c r="E58" i="7"/>
  <c r="K59" i="7"/>
  <c r="J59" i="7"/>
  <c r="I59" i="7"/>
  <c r="G59" i="7"/>
  <c r="F59" i="7"/>
  <c r="F57" i="7"/>
  <c r="F56" i="7"/>
  <c r="F55" i="7"/>
  <c r="K53" i="7"/>
  <c r="J53" i="7"/>
  <c r="I53" i="7"/>
  <c r="G53" i="7"/>
  <c r="F52" i="7"/>
  <c r="K51" i="7"/>
  <c r="J51" i="7"/>
  <c r="I51" i="7"/>
  <c r="G51" i="7"/>
  <c r="F51" i="7"/>
  <c r="F50" i="7"/>
  <c r="F49" i="7"/>
  <c r="F47" i="7"/>
  <c r="F46" i="7"/>
  <c r="F45" i="7"/>
  <c r="F44" i="7"/>
  <c r="F43" i="7"/>
  <c r="F42" i="7"/>
  <c r="F41" i="7"/>
  <c r="F39" i="7"/>
  <c r="F38" i="7"/>
  <c r="K37" i="7"/>
  <c r="J37" i="7"/>
  <c r="I37" i="7"/>
  <c r="G37" i="7"/>
  <c r="F37" i="7"/>
  <c r="F36" i="7"/>
  <c r="F35" i="7"/>
  <c r="F34" i="7"/>
  <c r="K33" i="7"/>
  <c r="J33" i="7"/>
  <c r="I33" i="7"/>
  <c r="G33" i="7"/>
  <c r="F33" i="7"/>
  <c r="K32" i="7"/>
  <c r="J32" i="7"/>
  <c r="I32" i="7"/>
  <c r="G32" i="7"/>
  <c r="F32" i="7"/>
  <c r="K31" i="7"/>
  <c r="J31" i="7"/>
  <c r="I31" i="7"/>
  <c r="G31" i="7"/>
  <c r="F31" i="7"/>
  <c r="F30" i="7"/>
  <c r="F29" i="7"/>
  <c r="F28" i="7"/>
  <c r="F27" i="7"/>
  <c r="K26" i="7"/>
  <c r="J26" i="7"/>
  <c r="I26" i="7"/>
  <c r="G26" i="7"/>
  <c r="F26" i="7"/>
  <c r="F25" i="7"/>
  <c r="F24" i="7"/>
  <c r="F22" i="7"/>
  <c r="F21" i="7"/>
  <c r="F20" i="7"/>
  <c r="F19" i="7"/>
  <c r="H17" i="7"/>
  <c r="K17" i="7" s="1"/>
  <c r="G17" i="7"/>
  <c r="K15" i="7"/>
  <c r="J15" i="7"/>
  <c r="I15" i="7"/>
  <c r="G15" i="7"/>
  <c r="K14" i="7"/>
  <c r="J14" i="7"/>
  <c r="I14" i="7"/>
  <c r="G14" i="7"/>
  <c r="F14" i="7"/>
  <c r="K13" i="7"/>
  <c r="J13" i="7"/>
  <c r="I13" i="7"/>
  <c r="G13" i="7"/>
  <c r="F12" i="7"/>
  <c r="F11" i="7"/>
  <c r="F10" i="7"/>
  <c r="K9" i="7"/>
  <c r="J9" i="7"/>
  <c r="I9" i="7"/>
  <c r="G9" i="7"/>
  <c r="F9" i="7"/>
  <c r="D15" i="7" l="1"/>
  <c r="F15" i="7" s="1"/>
  <c r="F58" i="7"/>
  <c r="I17" i="7"/>
  <c r="F48" i="7"/>
  <c r="F53" i="7"/>
  <c r="F40" i="7"/>
  <c r="E60" i="7"/>
  <c r="E62" i="7" s="1"/>
  <c r="F23" i="7"/>
  <c r="D60" i="7"/>
  <c r="J17" i="7"/>
  <c r="F18" i="7"/>
  <c r="F60" i="7" l="1"/>
  <c r="D62" i="7"/>
  <c r="F62" i="7" s="1"/>
</calcChain>
</file>

<file path=xl/sharedStrings.xml><?xml version="1.0" encoding="utf-8"?>
<sst xmlns="http://schemas.openxmlformats.org/spreadsheetml/2006/main" count="84" uniqueCount="74">
  <si>
    <t>Agencija za održivi razvoj Općine Antunovac - RODA d.o.o</t>
  </si>
  <si>
    <t xml:space="preserve"> - u kunama -</t>
  </si>
  <si>
    <t>Struktura (elementi) plana</t>
  </si>
  <si>
    <t>Index 2024/2025</t>
  </si>
  <si>
    <t>Razlika po rebalansu +/-</t>
  </si>
  <si>
    <t>realizacija na 31.08.2014.</t>
  </si>
  <si>
    <t>% realizacije za planirano razdoblje</t>
  </si>
  <si>
    <t>% realizacije</t>
  </si>
  <si>
    <t>I.</t>
  </si>
  <si>
    <t>PRIHODI</t>
  </si>
  <si>
    <t>Prihod na temelju izdanih računa</t>
  </si>
  <si>
    <t>Prihod od JLS-a</t>
  </si>
  <si>
    <t>Ostali poslovni prihodi</t>
  </si>
  <si>
    <t>UKUPNO PRIHODI</t>
  </si>
  <si>
    <t>II</t>
  </si>
  <si>
    <t xml:space="preserve">RASHODI </t>
  </si>
  <si>
    <t>I. RASHODI ZA ZAPOSLENE</t>
  </si>
  <si>
    <t>II.</t>
  </si>
  <si>
    <t>Ukupan trošak plaće za redovan rad</t>
  </si>
  <si>
    <t xml:space="preserve">Naknada za prijevoz na posao i s posla </t>
  </si>
  <si>
    <t>Nagrade, darovi u naravi, darovi za djecu</t>
  </si>
  <si>
    <t>Ostali rashodi za zaposlene</t>
  </si>
  <si>
    <t>II. MATERIJALNI RASHODI</t>
  </si>
  <si>
    <t xml:space="preserve">Potrošni materijal </t>
  </si>
  <si>
    <t>Sitni inventar</t>
  </si>
  <si>
    <t>Troškovi telefona, pošte i sl.</t>
  </si>
  <si>
    <t>Informatičke usluge, održavanje softvera i web stranica</t>
  </si>
  <si>
    <t>Zakup stream servera</t>
  </si>
  <si>
    <t xml:space="preserve">Troškovi promidžbe, marketinga </t>
  </si>
  <si>
    <t>Administrativne i sudske pristojbe</t>
  </si>
  <si>
    <t>Knjigovodstvene usluge</t>
  </si>
  <si>
    <t>Reprezentacija</t>
  </si>
  <si>
    <t>Troškovi ostalih vanjskih usluga</t>
  </si>
  <si>
    <t>Dnevnice za službena putovanja i putni troškovi</t>
  </si>
  <si>
    <t>Jačanje akceleracijske aktivnosti - Osa</t>
  </si>
  <si>
    <t>Aktivnosti u mreži BOND</t>
  </si>
  <si>
    <t>Stručna literatura i časopisi</t>
  </si>
  <si>
    <t>Stručno usavršavanje zaposlenika</t>
  </si>
  <si>
    <t>Ostali troškovi</t>
  </si>
  <si>
    <t>40</t>
  </si>
  <si>
    <t>Potrošni materijal</t>
  </si>
  <si>
    <t>Potrošena energija (plin, električna energija)</t>
  </si>
  <si>
    <t>41</t>
  </si>
  <si>
    <t>Troškovi održavanja i čišćenja</t>
  </si>
  <si>
    <t>Troškovi zaštite na radu</t>
  </si>
  <si>
    <t>Troškovi ulaganja u poslovni prostor</t>
  </si>
  <si>
    <t>Intelektualne i osobne usluge</t>
  </si>
  <si>
    <t>Troškovi komunalnih usluga</t>
  </si>
  <si>
    <t>42</t>
  </si>
  <si>
    <t>46</t>
  </si>
  <si>
    <t>IV. RASHODI ZA NABAVU ROBA</t>
  </si>
  <si>
    <t>71</t>
  </si>
  <si>
    <t>V. RASHODI ZA NABAVU DUGOTRAJNE IMOVINE</t>
  </si>
  <si>
    <t>03</t>
  </si>
  <si>
    <t>Računalna i telekomunikacijska oprema</t>
  </si>
  <si>
    <t>Uredski namještaj</t>
  </si>
  <si>
    <t>43</t>
  </si>
  <si>
    <t>Amortizacija</t>
  </si>
  <si>
    <t>VI. FINANCIJSKI RASHODI</t>
  </si>
  <si>
    <t>UKUPNO RASHODI</t>
  </si>
  <si>
    <t>Razlika prihoda i rashoda</t>
  </si>
  <si>
    <t xml:space="preserve">Troškovi prodane robe </t>
  </si>
  <si>
    <t>III. UPRAVLJANJE</t>
  </si>
  <si>
    <t xml:space="preserve">        Direktorica</t>
  </si>
  <si>
    <t>Bankovne usluge, troškovi platnog prometa i troškovi prava korištenja, porezi, kamate i sl.</t>
  </si>
  <si>
    <t xml:space="preserve">Upravljanje - Prihod na temelju izdanih računa </t>
  </si>
  <si>
    <t>Doris Pavlović Užar, mag. cult.</t>
  </si>
  <si>
    <t xml:space="preserve"> Financijski plan za 2025. godinu</t>
  </si>
  <si>
    <t>Finacijski plan 2025.</t>
  </si>
  <si>
    <t>Projekcija 2026.</t>
  </si>
  <si>
    <t xml:space="preserve">Sredstva EU za projekte </t>
  </si>
  <si>
    <t xml:space="preserve">Prihodi od subvencija </t>
  </si>
  <si>
    <t>Fotonaponska elektrana</t>
  </si>
  <si>
    <t>Antunovac,   30. prosinca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</si>
</sst>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rgb="FF0070C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70C0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u/>
      <sz val="9"/>
      <color theme="1"/>
      <name val="Times New Roman"/>
      <family val="1"/>
      <charset val="238"/>
    </font>
    <font>
      <sz val="9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3" fontId="3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/>
    <xf numFmtId="3" fontId="3" fillId="3" borderId="8" xfId="0" applyNumberFormat="1" applyFont="1" applyFill="1" applyBorder="1"/>
    <xf numFmtId="0" fontId="3" fillId="3" borderId="9" xfId="0" applyFont="1" applyFill="1" applyBorder="1"/>
    <xf numFmtId="0" fontId="3" fillId="3" borderId="5" xfId="0" applyFont="1" applyFill="1" applyBorder="1"/>
    <xf numFmtId="0" fontId="5" fillId="4" borderId="10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3" fillId="4" borderId="11" xfId="0" applyFont="1" applyFill="1" applyBorder="1"/>
    <xf numFmtId="4" fontId="3" fillId="4" borderId="0" xfId="0" applyNumberFormat="1" applyFont="1" applyFill="1"/>
    <xf numFmtId="0" fontId="3" fillId="4" borderId="0" xfId="0" applyFont="1" applyFill="1"/>
    <xf numFmtId="0" fontId="2" fillId="2" borderId="12" xfId="0" applyFont="1" applyFill="1" applyBorder="1" applyAlignment="1">
      <alignment horizontal="center"/>
    </xf>
    <xf numFmtId="0" fontId="3" fillId="3" borderId="13" xfId="0" applyFont="1" applyFill="1" applyBorder="1"/>
    <xf numFmtId="0" fontId="6" fillId="0" borderId="14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/>
    <xf numFmtId="3" fontId="6" fillId="0" borderId="8" xfId="0" applyNumberFormat="1" applyFont="1" applyBorder="1"/>
    <xf numFmtId="10" fontId="6" fillId="0" borderId="8" xfId="0" applyNumberFormat="1" applyFont="1" applyBorder="1"/>
    <xf numFmtId="4" fontId="6" fillId="0" borderId="9" xfId="0" applyNumberFormat="1" applyFont="1" applyBorder="1"/>
    <xf numFmtId="4" fontId="6" fillId="0" borderId="15" xfId="0" applyNumberFormat="1" applyFont="1" applyBorder="1"/>
    <xf numFmtId="0" fontId="6" fillId="5" borderId="16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7" fillId="6" borderId="8" xfId="0" applyFont="1" applyFill="1" applyBorder="1"/>
    <xf numFmtId="3" fontId="7" fillId="6" borderId="8" xfId="0" applyNumberFormat="1" applyFont="1" applyFill="1" applyBorder="1"/>
    <xf numFmtId="10" fontId="6" fillId="6" borderId="8" xfId="0" applyNumberFormat="1" applyFont="1" applyFill="1" applyBorder="1"/>
    <xf numFmtId="3" fontId="6" fillId="5" borderId="8" xfId="0" applyNumberFormat="1" applyFont="1" applyFill="1" applyBorder="1"/>
    <xf numFmtId="4" fontId="6" fillId="5" borderId="9" xfId="0" applyNumberFormat="1" applyFont="1" applyFill="1" applyBorder="1"/>
    <xf numFmtId="4" fontId="6" fillId="5" borderId="17" xfId="0" applyNumberFormat="1" applyFont="1" applyFill="1" applyBorder="1"/>
    <xf numFmtId="4" fontId="3" fillId="5" borderId="0" xfId="0" applyNumberFormat="1" applyFont="1" applyFill="1"/>
    <xf numFmtId="0" fontId="3" fillId="5" borderId="0" xfId="0" applyFont="1" applyFill="1"/>
    <xf numFmtId="0" fontId="6" fillId="0" borderId="1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3" fontId="6" fillId="0" borderId="9" xfId="0" applyNumberFormat="1" applyFont="1" applyBorder="1"/>
    <xf numFmtId="3" fontId="6" fillId="0" borderId="13" xfId="0" applyNumberFormat="1" applyFont="1" applyBorder="1"/>
    <xf numFmtId="0" fontId="6" fillId="7" borderId="18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3" fontId="7" fillId="7" borderId="8" xfId="0" applyNumberFormat="1" applyFont="1" applyFill="1" applyBorder="1"/>
    <xf numFmtId="4" fontId="6" fillId="7" borderId="9" xfId="0" applyNumberFormat="1" applyFont="1" applyFill="1" applyBorder="1"/>
    <xf numFmtId="4" fontId="7" fillId="7" borderId="19" xfId="0" applyNumberFormat="1" applyFont="1" applyFill="1" applyBorder="1"/>
    <xf numFmtId="4" fontId="3" fillId="7" borderId="0" xfId="0" applyNumberFormat="1" applyFont="1" applyFill="1"/>
    <xf numFmtId="0" fontId="3" fillId="7" borderId="0" xfId="0" applyFont="1" applyFill="1"/>
    <xf numFmtId="0" fontId="6" fillId="7" borderId="6" xfId="0" applyFont="1" applyFill="1" applyBorder="1" applyAlignment="1">
      <alignment horizontal="center"/>
    </xf>
    <xf numFmtId="3" fontId="7" fillId="8" borderId="20" xfId="0" applyNumberFormat="1" applyFont="1" applyFill="1" applyBorder="1"/>
    <xf numFmtId="10" fontId="7" fillId="8" borderId="8" xfId="0" applyNumberFormat="1" applyFont="1" applyFill="1" applyBorder="1"/>
    <xf numFmtId="4" fontId="7" fillId="7" borderId="0" xfId="0" applyNumberFormat="1" applyFont="1" applyFill="1"/>
    <xf numFmtId="0" fontId="7" fillId="0" borderId="21" xfId="0" applyFont="1" applyBorder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6" fillId="0" borderId="22" xfId="0" applyFont="1" applyBorder="1"/>
    <xf numFmtId="0" fontId="6" fillId="0" borderId="9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3" fontId="7" fillId="8" borderId="8" xfId="0" applyNumberFormat="1" applyFont="1" applyFill="1" applyBorder="1"/>
    <xf numFmtId="10" fontId="6" fillId="8" borderId="8" xfId="0" applyNumberFormat="1" applyFont="1" applyFill="1" applyBorder="1"/>
    <xf numFmtId="0" fontId="6" fillId="0" borderId="0" xfId="0" applyFont="1"/>
    <xf numFmtId="0" fontId="6" fillId="0" borderId="21" xfId="0" applyFont="1" applyBorder="1" applyAlignment="1">
      <alignment horizontal="center"/>
    </xf>
    <xf numFmtId="4" fontId="6" fillId="0" borderId="23" xfId="0" applyNumberFormat="1" applyFont="1" applyBorder="1"/>
    <xf numFmtId="0" fontId="6" fillId="0" borderId="6" xfId="0" applyFont="1" applyBorder="1" applyAlignment="1">
      <alignment horizontal="center"/>
    </xf>
    <xf numFmtId="4" fontId="6" fillId="0" borderId="0" xfId="0" applyNumberFormat="1" applyFont="1"/>
    <xf numFmtId="49" fontId="6" fillId="0" borderId="7" xfId="0" applyNumberFormat="1" applyFont="1" applyBorder="1" applyAlignment="1">
      <alignment horizontal="left"/>
    </xf>
    <xf numFmtId="3" fontId="6" fillId="0" borderId="20" xfId="0" applyNumberFormat="1" applyFont="1" applyBorder="1"/>
    <xf numFmtId="3" fontId="6" fillId="0" borderId="24" xfId="0" applyNumberFormat="1" applyFont="1" applyBorder="1"/>
    <xf numFmtId="49" fontId="6" fillId="0" borderId="14" xfId="0" applyNumberFormat="1" applyFont="1" applyBorder="1" applyAlignment="1">
      <alignment horizontal="left"/>
    </xf>
    <xf numFmtId="0" fontId="6" fillId="0" borderId="20" xfId="0" applyFont="1" applyBorder="1"/>
    <xf numFmtId="0" fontId="6" fillId="0" borderId="0" xfId="0" applyFont="1" applyAlignment="1">
      <alignment horizontal="center"/>
    </xf>
    <xf numFmtId="0" fontId="2" fillId="9" borderId="14" xfId="0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vertical="center" wrapText="1"/>
    </xf>
    <xf numFmtId="3" fontId="3" fillId="9" borderId="8" xfId="0" applyNumberFormat="1" applyFont="1" applyFill="1" applyBorder="1"/>
    <xf numFmtId="4" fontId="3" fillId="9" borderId="9" xfId="0" applyNumberFormat="1" applyFont="1" applyFill="1" applyBorder="1"/>
    <xf numFmtId="4" fontId="3" fillId="9" borderId="15" xfId="0" applyNumberFormat="1" applyFont="1" applyFill="1" applyBorder="1"/>
    <xf numFmtId="4" fontId="3" fillId="9" borderId="0" xfId="0" applyNumberFormat="1" applyFont="1" applyFill="1"/>
    <xf numFmtId="0" fontId="2" fillId="2" borderId="25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4" fillId="10" borderId="8" xfId="0" applyFont="1" applyFill="1" applyBorder="1"/>
    <xf numFmtId="3" fontId="4" fillId="10" borderId="8" xfId="0" applyNumberFormat="1" applyFont="1" applyFill="1" applyBorder="1"/>
    <xf numFmtId="10" fontId="6" fillId="10" borderId="8" xfId="0" applyNumberFormat="1" applyFont="1" applyFill="1" applyBorder="1"/>
    <xf numFmtId="0" fontId="4" fillId="3" borderId="0" xfId="0" applyFont="1" applyFill="1" applyAlignment="1">
      <alignment horizontal="center"/>
    </xf>
    <xf numFmtId="0" fontId="4" fillId="3" borderId="23" xfId="0" applyFont="1" applyFill="1" applyBorder="1" applyAlignment="1">
      <alignment horizontal="center"/>
    </xf>
    <xf numFmtId="4" fontId="3" fillId="3" borderId="23" xfId="0" applyNumberFormat="1" applyFont="1" applyFill="1" applyBorder="1"/>
    <xf numFmtId="0" fontId="3" fillId="8" borderId="7" xfId="0" applyFont="1" applyFill="1" applyBorder="1" applyAlignment="1">
      <alignment horizontal="center"/>
    </xf>
    <xf numFmtId="0" fontId="4" fillId="8" borderId="8" xfId="0" applyFont="1" applyFill="1" applyBorder="1" applyAlignment="1">
      <alignment horizontal="center"/>
    </xf>
    <xf numFmtId="4" fontId="3" fillId="3" borderId="0" xfId="0" applyNumberFormat="1" applyFont="1" applyFill="1"/>
    <xf numFmtId="0" fontId="3" fillId="0" borderId="12" xfId="0" applyFont="1" applyBorder="1" applyAlignment="1">
      <alignment horizontal="center"/>
    </xf>
    <xf numFmtId="0" fontId="4" fillId="0" borderId="26" xfId="0" applyFont="1" applyBorder="1"/>
    <xf numFmtId="3" fontId="4" fillId="0" borderId="27" xfId="0" applyNumberFormat="1" applyFont="1" applyBorder="1"/>
    <xf numFmtId="10" fontId="6" fillId="0" borderId="28" xfId="0" applyNumberFormat="1" applyFont="1" applyBorder="1"/>
    <xf numFmtId="0" fontId="4" fillId="3" borderId="29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10" fontId="4" fillId="0" borderId="0" xfId="0" applyNumberFormat="1" applyFont="1"/>
    <xf numFmtId="49" fontId="3" fillId="0" borderId="0" xfId="0" applyNumberFormat="1" applyFont="1"/>
    <xf numFmtId="49" fontId="8" fillId="0" borderId="0" xfId="0" applyNumberFormat="1" applyFont="1"/>
    <xf numFmtId="49" fontId="7" fillId="0" borderId="0" xfId="0" applyNumberFormat="1" applyFont="1"/>
    <xf numFmtId="3" fontId="6" fillId="0" borderId="8" xfId="1" applyNumberFormat="1" applyFont="1" applyBorder="1"/>
    <xf numFmtId="3" fontId="9" fillId="0" borderId="8" xfId="0" applyNumberFormat="1" applyFont="1" applyBorder="1"/>
    <xf numFmtId="3" fontId="9" fillId="0" borderId="8" xfId="1" applyNumberFormat="1" applyFont="1" applyFill="1" applyBorder="1"/>
    <xf numFmtId="0" fontId="9" fillId="0" borderId="7" xfId="0" applyFont="1" applyBorder="1" applyAlignment="1">
      <alignment horizontal="left"/>
    </xf>
    <xf numFmtId="0" fontId="9" fillId="0" borderId="8" xfId="0" applyFont="1" applyBorder="1"/>
    <xf numFmtId="3" fontId="9" fillId="0" borderId="20" xfId="0" applyNumberFormat="1" applyFont="1" applyBorder="1"/>
    <xf numFmtId="49" fontId="9" fillId="0" borderId="7" xfId="0" applyNumberFormat="1" applyFont="1" applyBorder="1" applyAlignment="1">
      <alignment horizontal="left"/>
    </xf>
    <xf numFmtId="3" fontId="9" fillId="0" borderId="24" xfId="0" applyNumberFormat="1" applyFont="1" applyBorder="1"/>
    <xf numFmtId="3" fontId="6" fillId="0" borderId="8" xfId="1" applyNumberFormat="1" applyFont="1" applyFill="1" applyBorder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0" fontId="7" fillId="8" borderId="14" xfId="0" applyFont="1" applyFill="1" applyBorder="1" applyAlignment="1">
      <alignment horizontal="left"/>
    </xf>
    <xf numFmtId="0" fontId="7" fillId="8" borderId="20" xfId="0" applyFont="1" applyFill="1" applyBorder="1" applyAlignment="1">
      <alignment horizontal="left"/>
    </xf>
    <xf numFmtId="0" fontId="7" fillId="8" borderId="14" xfId="0" applyFont="1" applyFill="1" applyBorder="1" applyAlignment="1">
      <alignment horizontal="left" vertical="center"/>
    </xf>
    <xf numFmtId="0" fontId="7" fillId="8" borderId="20" xfId="0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F34FD-CA7D-471F-BA94-9078EE35B13D}">
  <sheetPr>
    <pageSetUpPr fitToPage="1"/>
  </sheetPr>
  <dimension ref="A1:L69"/>
  <sheetViews>
    <sheetView tabSelected="1" view="pageBreakPreview" topLeftCell="B25" zoomScale="87" zoomScaleNormal="87" zoomScaleSheetLayoutView="87" workbookViewId="0">
      <selection activeCell="W61" sqref="W61"/>
    </sheetView>
  </sheetViews>
  <sheetFormatPr defaultColWidth="9.125" defaultRowHeight="11.55" x14ac:dyDescent="0.2"/>
  <cols>
    <col min="1" max="1" width="4.75" style="1" hidden="1" customWidth="1"/>
    <col min="2" max="2" width="4.75" style="2" customWidth="1"/>
    <col min="3" max="3" width="44.125" style="3" customWidth="1"/>
    <col min="4" max="4" width="16.625" style="4" customWidth="1"/>
    <col min="5" max="5" width="14.875" style="4" customWidth="1"/>
    <col min="6" max="6" width="15.125" style="4" customWidth="1"/>
    <col min="7" max="7" width="15.625" style="4" hidden="1" customWidth="1"/>
    <col min="8" max="8" width="14.375" style="3" hidden="1" customWidth="1"/>
    <col min="9" max="9" width="10.875" style="3" hidden="1" customWidth="1"/>
    <col min="10" max="10" width="11" style="3" hidden="1" customWidth="1"/>
    <col min="11" max="11" width="1.625" style="5" hidden="1" customWidth="1"/>
    <col min="12" max="16384" width="9.125" style="3"/>
  </cols>
  <sheetData>
    <row r="1" spans="1:12" ht="11.25" customHeight="1" x14ac:dyDescent="0.2"/>
    <row r="2" spans="1:12" ht="14.45" customHeight="1" x14ac:dyDescent="0.2">
      <c r="B2" s="121" t="s">
        <v>0</v>
      </c>
      <c r="C2" s="121"/>
      <c r="D2" s="121"/>
      <c r="E2" s="121"/>
      <c r="F2" s="121"/>
    </row>
    <row r="3" spans="1:12" ht="14.45" customHeight="1" x14ac:dyDescent="0.2">
      <c r="B3" s="121" t="s">
        <v>67</v>
      </c>
      <c r="C3" s="121"/>
      <c r="D3" s="121"/>
      <c r="E3" s="121"/>
      <c r="F3" s="121"/>
      <c r="G3" s="6"/>
      <c r="H3" s="6"/>
    </row>
    <row r="4" spans="1:12" ht="12.25" thickBot="1" x14ac:dyDescent="0.25">
      <c r="D4" s="6"/>
      <c r="E4" s="6"/>
      <c r="F4" s="6"/>
      <c r="G4" s="6" t="s">
        <v>1</v>
      </c>
      <c r="H4" s="6" t="s">
        <v>1</v>
      </c>
    </row>
    <row r="5" spans="1:12" ht="54.7" customHeight="1" thickBot="1" x14ac:dyDescent="0.25">
      <c r="A5" s="7"/>
      <c r="B5" s="8"/>
      <c r="C5" s="9" t="s">
        <v>2</v>
      </c>
      <c r="D5" s="10" t="s">
        <v>68</v>
      </c>
      <c r="E5" s="10" t="s">
        <v>69</v>
      </c>
      <c r="F5" s="10" t="s">
        <v>3</v>
      </c>
      <c r="G5" s="10" t="s">
        <v>4</v>
      </c>
      <c r="H5" s="11" t="s">
        <v>5</v>
      </c>
      <c r="I5" s="12" t="s">
        <v>6</v>
      </c>
      <c r="J5" s="13" t="s">
        <v>7</v>
      </c>
    </row>
    <row r="6" spans="1:12" ht="8.35" customHeight="1" thickBot="1" x14ac:dyDescent="0.25">
      <c r="A6" s="14"/>
      <c r="B6" s="15"/>
      <c r="C6" s="16"/>
      <c r="D6" s="17"/>
      <c r="E6" s="17"/>
      <c r="F6" s="17"/>
      <c r="G6" s="17"/>
      <c r="H6" s="16"/>
      <c r="I6" s="18"/>
      <c r="J6" s="19"/>
    </row>
    <row r="7" spans="1:12" s="24" customFormat="1" ht="14.95" customHeight="1" thickTop="1" thickBot="1" x14ac:dyDescent="0.25">
      <c r="A7" s="20" t="s">
        <v>8</v>
      </c>
      <c r="B7" s="21" t="s">
        <v>8</v>
      </c>
      <c r="C7" s="122" t="s">
        <v>9</v>
      </c>
      <c r="D7" s="122"/>
      <c r="E7" s="122"/>
      <c r="F7" s="122"/>
      <c r="G7" s="122"/>
      <c r="H7" s="122"/>
      <c r="I7" s="123"/>
      <c r="J7" s="22"/>
      <c r="K7" s="23"/>
    </row>
    <row r="8" spans="1:12" ht="8.35" customHeight="1" thickTop="1" thickBot="1" x14ac:dyDescent="0.25">
      <c r="A8" s="25"/>
      <c r="B8" s="15"/>
      <c r="C8" s="16"/>
      <c r="D8" s="17"/>
      <c r="E8" s="17"/>
      <c r="F8" s="17"/>
      <c r="G8" s="17"/>
      <c r="H8" s="16"/>
      <c r="I8" s="18"/>
      <c r="J8" s="26"/>
    </row>
    <row r="9" spans="1:12" x14ac:dyDescent="0.2">
      <c r="A9" s="27">
        <v>1</v>
      </c>
      <c r="B9" s="28">
        <v>75</v>
      </c>
      <c r="C9" s="29" t="s">
        <v>10</v>
      </c>
      <c r="D9" s="112">
        <v>103500</v>
      </c>
      <c r="E9" s="30">
        <v>91000</v>
      </c>
      <c r="F9" s="31">
        <f>D9/E9</f>
        <v>1.1373626373626373</v>
      </c>
      <c r="G9" s="30" t="e">
        <f>#REF!-#REF!</f>
        <v>#REF!</v>
      </c>
      <c r="H9" s="30">
        <v>4459628</v>
      </c>
      <c r="I9" s="32" t="e">
        <f>H9/#REF!*100</f>
        <v>#REF!</v>
      </c>
      <c r="J9" s="33" t="e">
        <f>H9/#REF!*100</f>
        <v>#REF!</v>
      </c>
      <c r="K9" s="5" t="e">
        <f>H9/#REF!*100</f>
        <v>#REF!</v>
      </c>
      <c r="L9" s="4"/>
    </row>
    <row r="10" spans="1:12" x14ac:dyDescent="0.2">
      <c r="A10" s="27"/>
      <c r="B10" s="28">
        <v>75</v>
      </c>
      <c r="C10" s="29" t="s">
        <v>65</v>
      </c>
      <c r="D10" s="112">
        <v>85200</v>
      </c>
      <c r="E10" s="30">
        <v>85500</v>
      </c>
      <c r="F10" s="31">
        <f t="shared" ref="F10:F15" si="0">E10/D10</f>
        <v>1.0035211267605635</v>
      </c>
      <c r="G10" s="30"/>
      <c r="H10" s="30"/>
      <c r="I10" s="32"/>
      <c r="J10" s="33"/>
    </row>
    <row r="11" spans="1:12" x14ac:dyDescent="0.2">
      <c r="A11" s="27"/>
      <c r="B11" s="28">
        <v>78</v>
      </c>
      <c r="C11" s="29" t="s">
        <v>11</v>
      </c>
      <c r="D11" s="112">
        <v>100000</v>
      </c>
      <c r="E11" s="30">
        <v>100000</v>
      </c>
      <c r="F11" s="31">
        <f t="shared" si="0"/>
        <v>1</v>
      </c>
      <c r="G11" s="30"/>
      <c r="H11" s="30"/>
      <c r="I11" s="32"/>
      <c r="J11" s="33"/>
    </row>
    <row r="12" spans="1:12" x14ac:dyDescent="0.2">
      <c r="A12" s="27"/>
      <c r="B12" s="28">
        <v>78</v>
      </c>
      <c r="C12" s="29" t="s">
        <v>71</v>
      </c>
      <c r="D12" s="112">
        <v>5500</v>
      </c>
      <c r="E12" s="30">
        <v>0</v>
      </c>
      <c r="F12" s="31">
        <f>E12/D12</f>
        <v>0</v>
      </c>
      <c r="G12" s="30"/>
      <c r="H12" s="30"/>
      <c r="I12" s="32"/>
      <c r="J12" s="33"/>
      <c r="L12" s="4"/>
    </row>
    <row r="13" spans="1:12" x14ac:dyDescent="0.2">
      <c r="A13" s="27">
        <v>2</v>
      </c>
      <c r="B13" s="28">
        <v>78</v>
      </c>
      <c r="C13" s="29" t="s">
        <v>70</v>
      </c>
      <c r="D13" s="113">
        <f>23000+10000</f>
        <v>33000</v>
      </c>
      <c r="E13" s="30">
        <v>33000</v>
      </c>
      <c r="F13" s="31">
        <f>D13/E13</f>
        <v>1</v>
      </c>
      <c r="G13" s="30" t="e">
        <f>#REF!-#REF!</f>
        <v>#REF!</v>
      </c>
      <c r="H13" s="30">
        <v>959841</v>
      </c>
      <c r="I13" s="32" t="e">
        <f>H13/#REF!*100</f>
        <v>#REF!</v>
      </c>
      <c r="J13" s="33" t="e">
        <f>H13/#REF!*100</f>
        <v>#REF!</v>
      </c>
      <c r="K13" s="5" t="e">
        <f>H13/#REF!*100</f>
        <v>#REF!</v>
      </c>
    </row>
    <row r="14" spans="1:12" x14ac:dyDescent="0.2">
      <c r="A14" s="27">
        <v>3</v>
      </c>
      <c r="B14" s="28">
        <v>7</v>
      </c>
      <c r="C14" s="29" t="s">
        <v>12</v>
      </c>
      <c r="D14" s="112">
        <v>900</v>
      </c>
      <c r="E14" s="30">
        <v>1000</v>
      </c>
      <c r="F14" s="31">
        <f t="shared" si="0"/>
        <v>1.1111111111111112</v>
      </c>
      <c r="G14" s="30" t="e">
        <f>#REF!-#REF!</f>
        <v>#REF!</v>
      </c>
      <c r="H14" s="30">
        <v>727242</v>
      </c>
      <c r="I14" s="32" t="e">
        <f>H14/#REF!*100</f>
        <v>#REF!</v>
      </c>
      <c r="J14" s="33" t="e">
        <f>H14/#REF!*100</f>
        <v>#REF!</v>
      </c>
      <c r="K14" s="5" t="e">
        <f>H14/#REF!*100</f>
        <v>#REF!</v>
      </c>
    </row>
    <row r="15" spans="1:12" s="43" customFormat="1" ht="12.25" thickBot="1" x14ac:dyDescent="0.25">
      <c r="A15" s="34">
        <v>6</v>
      </c>
      <c r="B15" s="35"/>
      <c r="C15" s="36" t="s">
        <v>13</v>
      </c>
      <c r="D15" s="37">
        <f>SUM(D9:D14)</f>
        <v>328100</v>
      </c>
      <c r="E15" s="37">
        <f>SUM(E9:E14)</f>
        <v>310500</v>
      </c>
      <c r="F15" s="38">
        <f t="shared" si="0"/>
        <v>0.94635781773849437</v>
      </c>
      <c r="G15" s="39" t="e">
        <f>#REF!-#REF!</f>
        <v>#REF!</v>
      </c>
      <c r="H15" s="39">
        <v>135663</v>
      </c>
      <c r="I15" s="40" t="e">
        <f>H15/#REF!*100</f>
        <v>#REF!</v>
      </c>
      <c r="J15" s="41" t="e">
        <f>H15/#REF!*100</f>
        <v>#REF!</v>
      </c>
      <c r="K15" s="42" t="e">
        <f>H15/#REF!*100</f>
        <v>#REF!</v>
      </c>
    </row>
    <row r="16" spans="1:12" ht="12.25" thickBot="1" x14ac:dyDescent="0.25">
      <c r="A16" s="44"/>
      <c r="B16" s="45"/>
      <c r="C16" s="46"/>
      <c r="D16" s="46"/>
      <c r="E16" s="46"/>
      <c r="F16" s="46"/>
      <c r="G16" s="30"/>
      <c r="H16" s="30"/>
      <c r="I16" s="47"/>
      <c r="J16" s="48"/>
    </row>
    <row r="17" spans="1:12" s="55" customFormat="1" ht="14.95" customHeight="1" x14ac:dyDescent="0.2">
      <c r="A17" s="49"/>
      <c r="B17" s="50" t="s">
        <v>14</v>
      </c>
      <c r="C17" s="124" t="s">
        <v>15</v>
      </c>
      <c r="D17" s="124"/>
      <c r="E17" s="124"/>
      <c r="F17" s="124"/>
      <c r="G17" s="51" t="e">
        <f>#REF!-#REF!</f>
        <v>#REF!</v>
      </c>
      <c r="H17" s="51">
        <f>SUM(H9:H16)</f>
        <v>6282374</v>
      </c>
      <c r="I17" s="52" t="e">
        <f>H17/#REF!*100</f>
        <v>#REF!</v>
      </c>
      <c r="J17" s="53" t="e">
        <f>H17/#REF!*100</f>
        <v>#REF!</v>
      </c>
      <c r="K17" s="54" t="e">
        <f>H17/#REF!*100</f>
        <v>#REF!</v>
      </c>
    </row>
    <row r="18" spans="1:12" s="55" customFormat="1" ht="14.95" customHeight="1" x14ac:dyDescent="0.2">
      <c r="A18" s="56"/>
      <c r="B18" s="125" t="s">
        <v>16</v>
      </c>
      <c r="C18" s="126"/>
      <c r="D18" s="57">
        <f>SUM(D19:D22)</f>
        <v>156165</v>
      </c>
      <c r="E18" s="57">
        <f>SUM(E19:E22)</f>
        <v>151770</v>
      </c>
      <c r="F18" s="58">
        <f>E18/D18</f>
        <v>0.97185669003938147</v>
      </c>
      <c r="G18" s="51"/>
      <c r="H18" s="51"/>
      <c r="I18" s="52"/>
      <c r="J18" s="59"/>
      <c r="K18" s="54"/>
    </row>
    <row r="19" spans="1:12" x14ac:dyDescent="0.2">
      <c r="A19" s="60" t="s">
        <v>17</v>
      </c>
      <c r="B19" s="28">
        <v>42</v>
      </c>
      <c r="C19" s="29" t="s">
        <v>18</v>
      </c>
      <c r="D19" s="111">
        <v>144500</v>
      </c>
      <c r="E19" s="30">
        <v>145000</v>
      </c>
      <c r="F19" s="31">
        <f>E19/D19</f>
        <v>1.0034602076124568</v>
      </c>
      <c r="G19" s="61"/>
      <c r="H19" s="61"/>
      <c r="I19" s="62"/>
      <c r="J19" s="63"/>
    </row>
    <row r="20" spans="1:12" x14ac:dyDescent="0.2">
      <c r="A20" s="27"/>
      <c r="B20" s="28">
        <v>46</v>
      </c>
      <c r="C20" s="29" t="s">
        <v>19</v>
      </c>
      <c r="D20" s="111">
        <v>3100</v>
      </c>
      <c r="E20" s="30">
        <v>2800</v>
      </c>
      <c r="F20" s="31">
        <f>E20/D20</f>
        <v>0.90322580645161288</v>
      </c>
      <c r="G20" s="46"/>
      <c r="H20" s="46"/>
      <c r="I20" s="64"/>
      <c r="J20" s="65"/>
    </row>
    <row r="21" spans="1:12" x14ac:dyDescent="0.2">
      <c r="A21" s="27"/>
      <c r="B21" s="28">
        <v>46</v>
      </c>
      <c r="C21" s="29" t="s">
        <v>20</v>
      </c>
      <c r="D21" s="111">
        <v>8300</v>
      </c>
      <c r="E21" s="30">
        <v>3700</v>
      </c>
      <c r="F21" s="31">
        <f>E21/D21</f>
        <v>0.44578313253012047</v>
      </c>
      <c r="G21" s="46"/>
      <c r="H21" s="46"/>
      <c r="I21" s="64"/>
      <c r="J21" s="65"/>
      <c r="L21" s="4"/>
    </row>
    <row r="22" spans="1:12" x14ac:dyDescent="0.2">
      <c r="A22" s="27"/>
      <c r="B22" s="28">
        <v>46</v>
      </c>
      <c r="C22" s="29" t="s">
        <v>21</v>
      </c>
      <c r="D22" s="119">
        <v>265</v>
      </c>
      <c r="E22" s="30">
        <v>270</v>
      </c>
      <c r="F22" s="31">
        <f>D22/E22</f>
        <v>0.98148148148148151</v>
      </c>
      <c r="G22" s="46"/>
      <c r="H22" s="46"/>
      <c r="I22" s="64"/>
      <c r="J22" s="65"/>
    </row>
    <row r="23" spans="1:12" ht="14.95" customHeight="1" x14ac:dyDescent="0.2">
      <c r="A23" s="66"/>
      <c r="B23" s="127" t="s">
        <v>22</v>
      </c>
      <c r="C23" s="128"/>
      <c r="D23" s="67">
        <f>SUM(D24:D39)</f>
        <v>35430</v>
      </c>
      <c r="E23" s="67">
        <f>SUM(E24:E39)</f>
        <v>36730</v>
      </c>
      <c r="F23" s="68">
        <f t="shared" ref="F23:F62" si="1">E23/D23</f>
        <v>1.0366920688681909</v>
      </c>
      <c r="G23" s="61"/>
      <c r="H23" s="61"/>
      <c r="I23" s="62"/>
      <c r="J23" s="69"/>
    </row>
    <row r="24" spans="1:12" x14ac:dyDescent="0.2">
      <c r="A24" s="70"/>
      <c r="B24" s="28">
        <v>40</v>
      </c>
      <c r="C24" s="29" t="s">
        <v>23</v>
      </c>
      <c r="D24" s="30">
        <v>1650</v>
      </c>
      <c r="E24" s="30">
        <v>1700</v>
      </c>
      <c r="F24" s="31">
        <f t="shared" si="1"/>
        <v>1.0303030303030303</v>
      </c>
      <c r="G24" s="30"/>
      <c r="H24" s="30"/>
      <c r="I24" s="32"/>
      <c r="J24" s="71"/>
      <c r="L24" s="4"/>
    </row>
    <row r="25" spans="1:12" x14ac:dyDescent="0.2">
      <c r="A25" s="70"/>
      <c r="B25" s="28">
        <v>40</v>
      </c>
      <c r="C25" s="29" t="s">
        <v>24</v>
      </c>
      <c r="D25" s="30">
        <v>300</v>
      </c>
      <c r="E25" s="30">
        <v>300</v>
      </c>
      <c r="F25" s="31">
        <f>D25/E25</f>
        <v>1</v>
      </c>
      <c r="G25" s="30"/>
      <c r="H25" s="30"/>
      <c r="I25" s="32"/>
      <c r="J25" s="71"/>
    </row>
    <row r="26" spans="1:12" x14ac:dyDescent="0.2">
      <c r="A26" s="70">
        <v>10</v>
      </c>
      <c r="B26" s="28">
        <v>41</v>
      </c>
      <c r="C26" s="29" t="s">
        <v>25</v>
      </c>
      <c r="D26" s="30">
        <v>2015</v>
      </c>
      <c r="E26" s="30">
        <v>2020</v>
      </c>
      <c r="F26" s="31">
        <f t="shared" si="1"/>
        <v>1.0024813895781637</v>
      </c>
      <c r="G26" s="30" t="e">
        <f>#REF!-#REF!</f>
        <v>#REF!</v>
      </c>
      <c r="H26" s="30">
        <v>162795</v>
      </c>
      <c r="I26" s="32" t="e">
        <f>H26/#REF!*100</f>
        <v>#REF!</v>
      </c>
      <c r="J26" s="71" t="e">
        <f>H26/#REF!*100</f>
        <v>#REF!</v>
      </c>
      <c r="K26" s="5" t="e">
        <f>H26/#REF!*100</f>
        <v>#REF!</v>
      </c>
    </row>
    <row r="27" spans="1:12" x14ac:dyDescent="0.2">
      <c r="A27" s="27"/>
      <c r="B27" s="28">
        <v>41</v>
      </c>
      <c r="C27" s="29" t="s">
        <v>26</v>
      </c>
      <c r="D27" s="30">
        <v>2445</v>
      </c>
      <c r="E27" s="30">
        <v>2500</v>
      </c>
      <c r="F27" s="31">
        <f t="shared" si="1"/>
        <v>1.0224948875255624</v>
      </c>
      <c r="G27" s="30"/>
      <c r="H27" s="30"/>
      <c r="I27" s="32"/>
      <c r="J27" s="33"/>
    </row>
    <row r="28" spans="1:12" x14ac:dyDescent="0.2">
      <c r="A28" s="27"/>
      <c r="B28" s="28">
        <v>41</v>
      </c>
      <c r="C28" s="29" t="s">
        <v>27</v>
      </c>
      <c r="D28" s="30">
        <v>70</v>
      </c>
      <c r="E28" s="30">
        <v>100</v>
      </c>
      <c r="F28" s="31">
        <f>D28/E28</f>
        <v>0.7</v>
      </c>
      <c r="G28" s="30"/>
      <c r="H28" s="30"/>
      <c r="I28" s="32"/>
      <c r="J28" s="33"/>
    </row>
    <row r="29" spans="1:12" x14ac:dyDescent="0.2">
      <c r="A29" s="27"/>
      <c r="B29" s="28">
        <v>41</v>
      </c>
      <c r="C29" s="29" t="s">
        <v>28</v>
      </c>
      <c r="D29" s="30">
        <v>200</v>
      </c>
      <c r="E29" s="30">
        <v>1000</v>
      </c>
      <c r="F29" s="31">
        <f>D29/E29</f>
        <v>0.2</v>
      </c>
      <c r="G29" s="30"/>
      <c r="H29" s="30"/>
      <c r="I29" s="32"/>
      <c r="J29" s="33"/>
    </row>
    <row r="30" spans="1:12" x14ac:dyDescent="0.2">
      <c r="A30" s="27"/>
      <c r="B30" s="28">
        <v>41</v>
      </c>
      <c r="C30" s="29" t="s">
        <v>29</v>
      </c>
      <c r="D30" s="30">
        <v>250</v>
      </c>
      <c r="E30" s="30">
        <v>250</v>
      </c>
      <c r="F30" s="31">
        <f>D30/E30</f>
        <v>1</v>
      </c>
      <c r="G30" s="30"/>
      <c r="H30" s="30"/>
      <c r="I30" s="32"/>
      <c r="J30" s="33"/>
      <c r="L30" s="4"/>
    </row>
    <row r="31" spans="1:12" x14ac:dyDescent="0.2">
      <c r="A31" s="27">
        <v>12</v>
      </c>
      <c r="B31" s="28">
        <v>41</v>
      </c>
      <c r="C31" s="29" t="s">
        <v>30</v>
      </c>
      <c r="D31" s="30">
        <v>2900</v>
      </c>
      <c r="E31" s="30">
        <v>2900</v>
      </c>
      <c r="F31" s="31">
        <f t="shared" si="1"/>
        <v>1</v>
      </c>
      <c r="G31" s="30" t="e">
        <f>#REF!-#REF!</f>
        <v>#REF!</v>
      </c>
      <c r="H31" s="30">
        <v>54338</v>
      </c>
      <c r="I31" s="32" t="e">
        <f>H31/#REF!*100</f>
        <v>#REF!</v>
      </c>
      <c r="J31" s="33" t="e">
        <f>H31/#REF!*100</f>
        <v>#REF!</v>
      </c>
      <c r="K31" s="5" t="e">
        <f>H31/#REF!*100</f>
        <v>#REF!</v>
      </c>
    </row>
    <row r="32" spans="1:12" x14ac:dyDescent="0.2">
      <c r="A32" s="27">
        <v>9</v>
      </c>
      <c r="B32" s="28">
        <v>41</v>
      </c>
      <c r="C32" s="29" t="s">
        <v>31</v>
      </c>
      <c r="D32" s="30">
        <v>250</v>
      </c>
      <c r="E32" s="30">
        <v>250</v>
      </c>
      <c r="F32" s="31">
        <f t="shared" si="1"/>
        <v>1</v>
      </c>
      <c r="G32" s="30" t="e">
        <f>#REF!-#REF!</f>
        <v>#REF!</v>
      </c>
      <c r="H32" s="30">
        <v>660000</v>
      </c>
      <c r="I32" s="32" t="e">
        <f>H32/#REF!*100</f>
        <v>#REF!</v>
      </c>
      <c r="J32" s="33" t="e">
        <f>H32/#REF!*100</f>
        <v>#REF!</v>
      </c>
      <c r="K32" s="5" t="e">
        <f>H32/#REF!*100</f>
        <v>#REF!</v>
      </c>
    </row>
    <row r="33" spans="1:12" x14ac:dyDescent="0.2">
      <c r="A33" s="27">
        <v>14</v>
      </c>
      <c r="B33" s="28">
        <v>41</v>
      </c>
      <c r="C33" s="29" t="s">
        <v>32</v>
      </c>
      <c r="D33" s="30">
        <v>300</v>
      </c>
      <c r="E33" s="30">
        <v>300</v>
      </c>
      <c r="F33" s="31">
        <f t="shared" si="1"/>
        <v>1</v>
      </c>
      <c r="G33" s="30" t="e">
        <f>#REF!-#REF!</f>
        <v>#REF!</v>
      </c>
      <c r="H33" s="30">
        <v>0</v>
      </c>
      <c r="I33" s="32" t="e">
        <f>H33/#REF!*100</f>
        <v>#REF!</v>
      </c>
      <c r="J33" s="33" t="e">
        <f>H33/#REF!*100</f>
        <v>#REF!</v>
      </c>
      <c r="K33" s="5" t="e">
        <f>H33/#REF!*100</f>
        <v>#REF!</v>
      </c>
    </row>
    <row r="34" spans="1:12" x14ac:dyDescent="0.2">
      <c r="A34" s="27"/>
      <c r="B34" s="28">
        <v>46</v>
      </c>
      <c r="C34" s="29" t="s">
        <v>33</v>
      </c>
      <c r="D34" s="30">
        <v>370</v>
      </c>
      <c r="E34" s="30">
        <v>500</v>
      </c>
      <c r="F34" s="31">
        <f t="shared" si="1"/>
        <v>1.3513513513513513</v>
      </c>
      <c r="G34" s="30"/>
      <c r="H34" s="30"/>
      <c r="I34" s="32"/>
      <c r="J34" s="33"/>
    </row>
    <row r="35" spans="1:12" x14ac:dyDescent="0.2">
      <c r="A35" s="27"/>
      <c r="B35" s="28">
        <v>4</v>
      </c>
      <c r="C35" s="29" t="s">
        <v>34</v>
      </c>
      <c r="D35" s="30">
        <v>23000</v>
      </c>
      <c r="E35" s="30">
        <v>23000</v>
      </c>
      <c r="F35" s="31">
        <f>D35/E35</f>
        <v>1</v>
      </c>
      <c r="G35" s="30"/>
      <c r="H35" s="30"/>
      <c r="I35" s="32"/>
      <c r="J35" s="33"/>
    </row>
    <row r="36" spans="1:12" x14ac:dyDescent="0.2">
      <c r="A36" s="27"/>
      <c r="B36" s="28">
        <v>46</v>
      </c>
      <c r="C36" s="29" t="s">
        <v>35</v>
      </c>
      <c r="D36" s="30">
        <v>870</v>
      </c>
      <c r="E36" s="30">
        <v>1000</v>
      </c>
      <c r="F36" s="31">
        <f>E36/D36</f>
        <v>1.1494252873563218</v>
      </c>
      <c r="G36" s="30"/>
      <c r="H36" s="30"/>
      <c r="I36" s="32"/>
      <c r="J36" s="33"/>
    </row>
    <row r="37" spans="1:12" x14ac:dyDescent="0.2">
      <c r="A37" s="27">
        <v>17</v>
      </c>
      <c r="B37" s="28">
        <v>46</v>
      </c>
      <c r="C37" s="29" t="s">
        <v>36</v>
      </c>
      <c r="D37" s="30">
        <v>100</v>
      </c>
      <c r="E37" s="30">
        <v>200</v>
      </c>
      <c r="F37" s="31">
        <f>D37/E37</f>
        <v>0.5</v>
      </c>
      <c r="G37" s="30" t="e">
        <f>#REF!-#REF!</f>
        <v>#REF!</v>
      </c>
      <c r="H37" s="30">
        <v>16688</v>
      </c>
      <c r="I37" s="32" t="e">
        <f>H37/#REF!*100</f>
        <v>#REF!</v>
      </c>
      <c r="J37" s="33" t="e">
        <f>H37/#REF!*100</f>
        <v>#REF!</v>
      </c>
      <c r="K37" s="5" t="e">
        <f>H37/#REF!*100</f>
        <v>#REF!</v>
      </c>
    </row>
    <row r="38" spans="1:12" x14ac:dyDescent="0.2">
      <c r="A38" s="70"/>
      <c r="B38" s="28">
        <v>46</v>
      </c>
      <c r="C38" s="29" t="s">
        <v>37</v>
      </c>
      <c r="D38" s="30">
        <v>500</v>
      </c>
      <c r="E38" s="30">
        <v>500</v>
      </c>
      <c r="F38" s="31">
        <f t="shared" si="1"/>
        <v>1</v>
      </c>
      <c r="G38" s="30"/>
      <c r="H38" s="30"/>
      <c r="I38" s="32"/>
      <c r="J38" s="71"/>
    </row>
    <row r="39" spans="1:12" ht="12.25" customHeight="1" x14ac:dyDescent="0.2">
      <c r="A39" s="27"/>
      <c r="B39" s="28">
        <v>46</v>
      </c>
      <c r="C39" s="29" t="s">
        <v>38</v>
      </c>
      <c r="D39" s="30">
        <v>210</v>
      </c>
      <c r="E39" s="30">
        <v>210</v>
      </c>
      <c r="F39" s="31">
        <f t="shared" si="1"/>
        <v>1</v>
      </c>
      <c r="G39" s="30"/>
      <c r="H39" s="30"/>
      <c r="I39" s="32"/>
      <c r="J39" s="33"/>
    </row>
    <row r="40" spans="1:12" x14ac:dyDescent="0.2">
      <c r="A40" s="72"/>
      <c r="B40" s="127" t="s">
        <v>62</v>
      </c>
      <c r="C40" s="128"/>
      <c r="D40" s="67">
        <f>SUM(D41:D50)</f>
        <v>121150</v>
      </c>
      <c r="E40" s="67">
        <f>SUM(E41:E50)</f>
        <v>114300</v>
      </c>
      <c r="F40" s="68">
        <f t="shared" si="1"/>
        <v>0.94345852249277751</v>
      </c>
      <c r="G40" s="30"/>
      <c r="H40" s="30"/>
      <c r="I40" s="32"/>
      <c r="J40" s="73"/>
    </row>
    <row r="41" spans="1:12" x14ac:dyDescent="0.2">
      <c r="A41" s="72"/>
      <c r="B41" s="74" t="s">
        <v>39</v>
      </c>
      <c r="C41" s="29" t="s">
        <v>40</v>
      </c>
      <c r="D41" s="75">
        <v>1700</v>
      </c>
      <c r="E41" s="75">
        <v>1800</v>
      </c>
      <c r="F41" s="31">
        <f t="shared" si="1"/>
        <v>1.0588235294117647</v>
      </c>
      <c r="G41" s="30"/>
      <c r="H41" s="30"/>
      <c r="I41" s="32"/>
      <c r="J41" s="73"/>
    </row>
    <row r="42" spans="1:12" x14ac:dyDescent="0.2">
      <c r="A42" s="72"/>
      <c r="B42" s="114">
        <v>40</v>
      </c>
      <c r="C42" s="115" t="s">
        <v>24</v>
      </c>
      <c r="D42" s="112">
        <v>100</v>
      </c>
      <c r="E42" s="116">
        <v>200</v>
      </c>
      <c r="F42" s="31">
        <f>D42/E42</f>
        <v>0.5</v>
      </c>
      <c r="G42" s="30"/>
      <c r="H42" s="30"/>
      <c r="I42" s="32"/>
      <c r="J42" s="73"/>
      <c r="L42" s="4"/>
    </row>
    <row r="43" spans="1:12" x14ac:dyDescent="0.2">
      <c r="A43" s="72"/>
      <c r="B43" s="117" t="s">
        <v>39</v>
      </c>
      <c r="C43" s="115" t="s">
        <v>41</v>
      </c>
      <c r="D43" s="112">
        <v>53500</v>
      </c>
      <c r="E43" s="118">
        <v>50000</v>
      </c>
      <c r="F43" s="31">
        <f t="shared" si="1"/>
        <v>0.93457943925233644</v>
      </c>
      <c r="G43" s="30"/>
      <c r="H43" s="30"/>
      <c r="I43" s="32"/>
      <c r="J43" s="73"/>
    </row>
    <row r="44" spans="1:12" x14ac:dyDescent="0.2">
      <c r="A44" s="72"/>
      <c r="B44" s="74" t="s">
        <v>42</v>
      </c>
      <c r="C44" s="29" t="s">
        <v>43</v>
      </c>
      <c r="D44" s="30">
        <v>11400</v>
      </c>
      <c r="E44" s="76">
        <v>9000</v>
      </c>
      <c r="F44" s="31">
        <f t="shared" si="1"/>
        <v>0.78947368421052633</v>
      </c>
      <c r="G44" s="30"/>
      <c r="H44" s="30"/>
      <c r="I44" s="32"/>
      <c r="J44" s="73"/>
    </row>
    <row r="45" spans="1:12" x14ac:dyDescent="0.2">
      <c r="A45" s="27"/>
      <c r="B45" s="74" t="s">
        <v>42</v>
      </c>
      <c r="C45" s="29" t="s">
        <v>44</v>
      </c>
      <c r="D45" s="30">
        <v>1350</v>
      </c>
      <c r="E45" s="76">
        <v>1400</v>
      </c>
      <c r="F45" s="31">
        <f t="shared" si="1"/>
        <v>1.037037037037037</v>
      </c>
      <c r="G45" s="30"/>
      <c r="H45" s="30"/>
      <c r="I45" s="32"/>
      <c r="J45" s="33"/>
    </row>
    <row r="46" spans="1:12" x14ac:dyDescent="0.2">
      <c r="A46" s="27"/>
      <c r="B46" s="74" t="s">
        <v>42</v>
      </c>
      <c r="C46" s="29" t="s">
        <v>45</v>
      </c>
      <c r="D46" s="30">
        <v>500</v>
      </c>
      <c r="E46" s="76">
        <v>800</v>
      </c>
      <c r="F46" s="31">
        <f>D46/E46</f>
        <v>0.625</v>
      </c>
      <c r="G46" s="30"/>
      <c r="H46" s="30"/>
      <c r="I46" s="32"/>
      <c r="J46" s="33"/>
    </row>
    <row r="47" spans="1:12" x14ac:dyDescent="0.2">
      <c r="A47" s="27"/>
      <c r="B47" s="28">
        <v>41</v>
      </c>
      <c r="C47" s="29" t="s">
        <v>46</v>
      </c>
      <c r="D47" s="75">
        <v>6600</v>
      </c>
      <c r="E47" s="75">
        <v>5000</v>
      </c>
      <c r="F47" s="31">
        <f>E47/D47</f>
        <v>0.75757575757575757</v>
      </c>
      <c r="G47" s="30"/>
      <c r="H47" s="30"/>
      <c r="I47" s="32"/>
      <c r="J47" s="33"/>
    </row>
    <row r="48" spans="1:12" x14ac:dyDescent="0.2">
      <c r="A48" s="27"/>
      <c r="B48" s="28">
        <v>41</v>
      </c>
      <c r="C48" s="29" t="s">
        <v>47</v>
      </c>
      <c r="D48" s="30">
        <v>4450</v>
      </c>
      <c r="E48" s="30">
        <v>4500</v>
      </c>
      <c r="F48" s="31">
        <f>E48/D48</f>
        <v>1.0112359550561798</v>
      </c>
      <c r="G48" s="30"/>
      <c r="H48" s="30"/>
      <c r="I48" s="32"/>
      <c r="J48" s="33"/>
      <c r="L48" s="4"/>
    </row>
    <row r="49" spans="1:11" x14ac:dyDescent="0.2">
      <c r="A49" s="27"/>
      <c r="B49" s="74" t="s">
        <v>48</v>
      </c>
      <c r="C49" s="29" t="s">
        <v>18</v>
      </c>
      <c r="D49" s="30">
        <v>40550</v>
      </c>
      <c r="E49" s="30">
        <v>40600</v>
      </c>
      <c r="F49" s="31">
        <f t="shared" si="1"/>
        <v>1.0012330456226881</v>
      </c>
      <c r="G49" s="30"/>
      <c r="H49" s="30"/>
      <c r="I49" s="32"/>
      <c r="J49" s="33"/>
    </row>
    <row r="50" spans="1:11" ht="12.25" customHeight="1" x14ac:dyDescent="0.2">
      <c r="A50" s="27"/>
      <c r="B50" s="74" t="s">
        <v>49</v>
      </c>
      <c r="C50" s="29" t="s">
        <v>19</v>
      </c>
      <c r="D50" s="30">
        <v>1000</v>
      </c>
      <c r="E50" s="30">
        <v>1000</v>
      </c>
      <c r="F50" s="31">
        <f t="shared" si="1"/>
        <v>1</v>
      </c>
      <c r="G50" s="30"/>
      <c r="H50" s="30"/>
      <c r="I50" s="32"/>
      <c r="J50" s="33"/>
    </row>
    <row r="51" spans="1:11" x14ac:dyDescent="0.2">
      <c r="A51" s="27">
        <v>21</v>
      </c>
      <c r="B51" s="127" t="s">
        <v>50</v>
      </c>
      <c r="C51" s="128"/>
      <c r="D51" s="67">
        <f>D52</f>
        <v>100</v>
      </c>
      <c r="E51" s="67">
        <f>E52</f>
        <v>100</v>
      </c>
      <c r="F51" s="68">
        <f t="shared" si="1"/>
        <v>1</v>
      </c>
      <c r="G51" s="30" t="e">
        <f>#REF!-#REF!</f>
        <v>#REF!</v>
      </c>
      <c r="H51" s="30">
        <v>8000</v>
      </c>
      <c r="I51" s="32" t="e">
        <f>H51/#REF!*100</f>
        <v>#REF!</v>
      </c>
      <c r="J51" s="33" t="e">
        <f>H51/#REF!*100</f>
        <v>#REF!</v>
      </c>
      <c r="K51" s="5" t="e">
        <f>H51/#REF!*100</f>
        <v>#REF!</v>
      </c>
    </row>
    <row r="52" spans="1:11" x14ac:dyDescent="0.2">
      <c r="A52" s="27"/>
      <c r="B52" s="77" t="s">
        <v>51</v>
      </c>
      <c r="C52" s="78" t="s">
        <v>61</v>
      </c>
      <c r="D52" s="30">
        <v>100</v>
      </c>
      <c r="E52" s="30">
        <v>100</v>
      </c>
      <c r="F52" s="31">
        <f>265/265</f>
        <v>1</v>
      </c>
      <c r="G52" s="30"/>
      <c r="H52" s="30"/>
      <c r="I52" s="32"/>
      <c r="J52" s="33"/>
    </row>
    <row r="53" spans="1:11" x14ac:dyDescent="0.2">
      <c r="A53" s="27">
        <v>21</v>
      </c>
      <c r="B53" s="127" t="s">
        <v>52</v>
      </c>
      <c r="C53" s="128"/>
      <c r="D53" s="67">
        <f>D54+D55+D56+D57</f>
        <v>14005</v>
      </c>
      <c r="E53" s="67">
        <f>E55+E57+E56</f>
        <v>6000</v>
      </c>
      <c r="F53" s="68">
        <f t="shared" si="1"/>
        <v>0.42841842199214564</v>
      </c>
      <c r="G53" s="30" t="e">
        <f>#REF!-#REF!</f>
        <v>#REF!</v>
      </c>
      <c r="H53" s="30">
        <v>8000</v>
      </c>
      <c r="I53" s="32" t="e">
        <f>H53/#REF!*100</f>
        <v>#REF!</v>
      </c>
      <c r="J53" s="33" t="e">
        <f>H53/#REF!*100</f>
        <v>#REF!</v>
      </c>
      <c r="K53" s="5" t="e">
        <f>H53/#REF!*100</f>
        <v>#REF!</v>
      </c>
    </row>
    <row r="54" spans="1:11" ht="14.45" customHeight="1" x14ac:dyDescent="0.2">
      <c r="A54" s="72"/>
      <c r="B54" s="74" t="s">
        <v>53</v>
      </c>
      <c r="C54" s="29" t="s">
        <v>72</v>
      </c>
      <c r="D54" s="30">
        <v>10000</v>
      </c>
      <c r="E54" s="30">
        <v>10000</v>
      </c>
      <c r="F54" s="31">
        <f>D54/E54</f>
        <v>1</v>
      </c>
      <c r="G54" s="30"/>
      <c r="H54" s="30"/>
      <c r="I54" s="32"/>
      <c r="J54" s="73"/>
    </row>
    <row r="55" spans="1:11" ht="14.45" customHeight="1" x14ac:dyDescent="0.2">
      <c r="A55" s="72"/>
      <c r="B55" s="74" t="s">
        <v>53</v>
      </c>
      <c r="C55" s="29" t="s">
        <v>54</v>
      </c>
      <c r="D55" s="30">
        <v>700</v>
      </c>
      <c r="E55" s="30">
        <v>700</v>
      </c>
      <c r="F55" s="31">
        <f>D55/E55</f>
        <v>1</v>
      </c>
      <c r="G55" s="30"/>
      <c r="H55" s="30"/>
      <c r="I55" s="32"/>
      <c r="J55" s="73"/>
    </row>
    <row r="56" spans="1:11" ht="14.45" customHeight="1" x14ac:dyDescent="0.2">
      <c r="A56" s="72"/>
      <c r="B56" s="74" t="s">
        <v>53</v>
      </c>
      <c r="C56" s="29" t="s">
        <v>55</v>
      </c>
      <c r="D56" s="30">
        <v>300</v>
      </c>
      <c r="E56" s="30">
        <v>300</v>
      </c>
      <c r="F56" s="31">
        <f>D56/E56</f>
        <v>1</v>
      </c>
      <c r="G56" s="30"/>
      <c r="H56" s="30"/>
      <c r="I56" s="32"/>
      <c r="J56" s="73"/>
    </row>
    <row r="57" spans="1:11" ht="14.45" customHeight="1" x14ac:dyDescent="0.2">
      <c r="A57" s="72"/>
      <c r="B57" s="74" t="s">
        <v>56</v>
      </c>
      <c r="C57" s="29" t="s">
        <v>57</v>
      </c>
      <c r="D57" s="30">
        <v>3005</v>
      </c>
      <c r="E57" s="30">
        <v>5000</v>
      </c>
      <c r="F57" s="31">
        <f t="shared" si="1"/>
        <v>1.6638935108153079</v>
      </c>
      <c r="G57" s="46"/>
      <c r="H57" s="46"/>
      <c r="I57" s="64"/>
      <c r="J57" s="79"/>
    </row>
    <row r="58" spans="1:11" x14ac:dyDescent="0.2">
      <c r="A58" s="27"/>
      <c r="B58" s="127" t="s">
        <v>58</v>
      </c>
      <c r="C58" s="128"/>
      <c r="D58" s="67">
        <f>D59</f>
        <v>725</v>
      </c>
      <c r="E58" s="67">
        <f>E59</f>
        <v>750</v>
      </c>
      <c r="F58" s="68">
        <f t="shared" si="1"/>
        <v>1.0344827586206897</v>
      </c>
      <c r="G58" s="30"/>
      <c r="H58" s="30"/>
      <c r="I58" s="32"/>
      <c r="J58" s="33"/>
    </row>
    <row r="59" spans="1:11" ht="23.1" x14ac:dyDescent="0.2">
      <c r="A59" s="80">
        <v>65</v>
      </c>
      <c r="B59" s="81">
        <v>4</v>
      </c>
      <c r="C59" s="82" t="s">
        <v>64</v>
      </c>
      <c r="D59" s="30">
        <v>725</v>
      </c>
      <c r="E59" s="30">
        <v>750</v>
      </c>
      <c r="F59" s="31">
        <f t="shared" si="1"/>
        <v>1.0344827586206897</v>
      </c>
      <c r="G59" s="83" t="e">
        <f>#REF!-#REF!</f>
        <v>#REF!</v>
      </c>
      <c r="H59" s="83">
        <v>12091</v>
      </c>
      <c r="I59" s="84" t="e">
        <f>H59/#REF!*100</f>
        <v>#REF!</v>
      </c>
      <c r="J59" s="85" t="e">
        <f>H59/#REF!*100</f>
        <v>#REF!</v>
      </c>
      <c r="K59" s="86" t="e">
        <f>H59/#REF!*100</f>
        <v>#REF!</v>
      </c>
    </row>
    <row r="60" spans="1:11" ht="36.700000000000003" customHeight="1" x14ac:dyDescent="0.2">
      <c r="A60" s="87"/>
      <c r="B60" s="88"/>
      <c r="C60" s="89" t="s">
        <v>59</v>
      </c>
      <c r="D60" s="90">
        <f>D18+D23+D40+D51+D53+D58</f>
        <v>327575</v>
      </c>
      <c r="E60" s="90">
        <f>E18+E23+E40+E51+E53+E58</f>
        <v>309650</v>
      </c>
      <c r="F60" s="91">
        <f t="shared" si="1"/>
        <v>0.94527970693734265</v>
      </c>
      <c r="G60" s="92"/>
      <c r="H60" s="92"/>
      <c r="I60" s="93"/>
      <c r="J60" s="94"/>
    </row>
    <row r="61" spans="1:11" ht="25.5" customHeight="1" x14ac:dyDescent="0.2">
      <c r="A61" s="14"/>
      <c r="B61" s="95"/>
      <c r="C61" s="96"/>
      <c r="D61" s="96"/>
      <c r="E61" s="96"/>
      <c r="F61" s="68"/>
      <c r="G61" s="92"/>
      <c r="H61" s="92"/>
      <c r="I61" s="93"/>
      <c r="J61" s="97"/>
    </row>
    <row r="62" spans="1:11" s="5" customFormat="1" ht="12.25" thickBot="1" x14ac:dyDescent="0.25">
      <c r="A62" s="14"/>
      <c r="B62" s="98"/>
      <c r="C62" s="99" t="s">
        <v>60</v>
      </c>
      <c r="D62" s="100">
        <f>D15-D60</f>
        <v>525</v>
      </c>
      <c r="E62" s="100">
        <f>E15-E60</f>
        <v>850</v>
      </c>
      <c r="F62" s="101">
        <f t="shared" si="1"/>
        <v>1.6190476190476191</v>
      </c>
      <c r="G62" s="102"/>
      <c r="H62" s="102"/>
      <c r="I62" s="103"/>
      <c r="J62" s="97"/>
    </row>
    <row r="63" spans="1:11" s="5" customFormat="1" x14ac:dyDescent="0.2">
      <c r="A63" s="104"/>
      <c r="B63" s="2"/>
      <c r="C63" s="105"/>
      <c r="D63" s="106"/>
      <c r="E63" s="106"/>
      <c r="F63" s="107"/>
      <c r="G63" s="92"/>
      <c r="H63" s="92"/>
      <c r="I63" s="92"/>
      <c r="J63" s="97"/>
    </row>
    <row r="64" spans="1:11" s="5" customFormat="1" x14ac:dyDescent="0.2">
      <c r="A64" s="104"/>
      <c r="B64" s="2"/>
      <c r="C64" s="105"/>
      <c r="D64" s="106"/>
      <c r="E64" s="106"/>
      <c r="F64" s="107"/>
      <c r="G64" s="92"/>
      <c r="H64" s="92"/>
      <c r="I64" s="92"/>
      <c r="J64" s="97"/>
    </row>
    <row r="65" spans="1:10" s="5" customFormat="1" x14ac:dyDescent="0.2">
      <c r="A65" s="1"/>
      <c r="B65" s="3"/>
      <c r="C65" s="3"/>
      <c r="D65" s="4"/>
      <c r="E65" s="4"/>
      <c r="F65" s="106"/>
      <c r="G65" s="4"/>
      <c r="H65" s="3"/>
      <c r="I65" s="3"/>
      <c r="J65" s="3"/>
    </row>
    <row r="66" spans="1:10" s="5" customFormat="1" x14ac:dyDescent="0.2">
      <c r="A66" s="1"/>
      <c r="B66" s="2"/>
      <c r="C66" s="110" t="s">
        <v>73</v>
      </c>
      <c r="D66" s="108"/>
      <c r="E66" s="4"/>
      <c r="F66" s="4"/>
      <c r="G66" s="108"/>
      <c r="H66" s="108"/>
      <c r="I66" s="108"/>
      <c r="J66" s="108"/>
    </row>
    <row r="67" spans="1:10" s="5" customFormat="1" x14ac:dyDescent="0.2">
      <c r="A67" s="1"/>
      <c r="B67" s="2"/>
      <c r="C67" s="109"/>
      <c r="D67" s="108"/>
      <c r="E67" s="129" t="s">
        <v>63</v>
      </c>
      <c r="F67" s="129"/>
      <c r="G67" s="108"/>
      <c r="H67" s="108"/>
      <c r="I67" s="108"/>
      <c r="J67" s="108"/>
    </row>
    <row r="68" spans="1:10" s="5" customFormat="1" x14ac:dyDescent="0.2">
      <c r="A68" s="1"/>
      <c r="B68" s="2"/>
      <c r="C68" s="3"/>
      <c r="D68" s="108"/>
      <c r="E68" s="120" t="s">
        <v>66</v>
      </c>
      <c r="F68" s="120"/>
      <c r="G68" s="108"/>
      <c r="H68" s="108"/>
      <c r="I68" s="108"/>
      <c r="J68" s="108"/>
    </row>
    <row r="69" spans="1:10" s="5" customFormat="1" x14ac:dyDescent="0.2">
      <c r="A69" s="1"/>
      <c r="B69" s="2"/>
      <c r="C69" s="108"/>
      <c r="D69" s="108"/>
      <c r="E69" s="3"/>
      <c r="F69" s="3"/>
      <c r="G69" s="4"/>
      <c r="H69" s="3"/>
      <c r="I69" s="3"/>
      <c r="J69" s="3"/>
    </row>
  </sheetData>
  <mergeCells count="12">
    <mergeCell ref="E68:F68"/>
    <mergeCell ref="B2:F2"/>
    <mergeCell ref="B3:F3"/>
    <mergeCell ref="C7:I7"/>
    <mergeCell ref="C17:F17"/>
    <mergeCell ref="B18:C18"/>
    <mergeCell ref="B23:C23"/>
    <mergeCell ref="B40:C40"/>
    <mergeCell ref="B51:C51"/>
    <mergeCell ref="B53:C53"/>
    <mergeCell ref="B58:C58"/>
    <mergeCell ref="E67:F67"/>
  </mergeCells>
  <pageMargins left="0.23622047244094491" right="0.23622047244094491" top="0.74803149606299213" bottom="0.74803149606299213" header="0.31496062992125984" footer="0.31496062992125984"/>
  <pageSetup paperSize="9" scale="7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FIN PLAN 2025. </vt:lpstr>
      <vt:lpstr>'FIN PLAN 2025. 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</dc:creator>
  <cp:lastModifiedBy>Danijela</cp:lastModifiedBy>
  <cp:lastPrinted>2025-01-02T10:58:49Z</cp:lastPrinted>
  <dcterms:created xsi:type="dcterms:W3CDTF">2023-12-22T09:46:30Z</dcterms:created>
  <dcterms:modified xsi:type="dcterms:W3CDTF">2025-01-02T14:23:51Z</dcterms:modified>
</cp:coreProperties>
</file>